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整体支出绩效自评表" sheetId="1" r:id="rId1"/>
  </sheets>
  <definedNames>
    <definedName name="_xlnm.Print_Titles" localSheetId="0">'整体支出绩效自评表'!$8:$8</definedName>
    <definedName name="_xlnm.Print_Area" localSheetId="0">'整体支出绩效自评表'!$A$2:$K$28</definedName>
  </definedNames>
  <calcPr fullCalcOnLoad="1"/>
</workbook>
</file>

<file path=xl/sharedStrings.xml><?xml version="1.0" encoding="utf-8"?>
<sst xmlns="http://schemas.openxmlformats.org/spreadsheetml/2006/main" count="123" uniqueCount="110">
  <si>
    <t>2018年湖北省国土资源厅部门整体支出绩效自评表</t>
  </si>
  <si>
    <t>填报单位（盖章）：</t>
  </si>
  <si>
    <t>填报日期：2018年6月25日</t>
  </si>
  <si>
    <t>总分：</t>
  </si>
  <si>
    <t>评价单位</t>
  </si>
  <si>
    <t>湖北省国土资源厅</t>
  </si>
  <si>
    <t>评价年度</t>
  </si>
  <si>
    <t>2017年度</t>
  </si>
  <si>
    <t>部门整体支出资金（万元）</t>
  </si>
  <si>
    <t>预算数</t>
  </si>
  <si>
    <t>全年执行数</t>
  </si>
  <si>
    <t>其中：一般公共预算财政拨款</t>
  </si>
  <si>
    <t>其中：
    一般公共预算执行数</t>
  </si>
  <si>
    <t xml:space="preserve">        政府性基金预算财政拨款</t>
  </si>
  <si>
    <t xml:space="preserve">    政府性基金预算财政
    执行数</t>
  </si>
  <si>
    <t>一级
指标</t>
  </si>
  <si>
    <t>二级
指标</t>
  </si>
  <si>
    <t>三级指标</t>
  </si>
  <si>
    <t>分值</t>
  </si>
  <si>
    <t>指标说明</t>
  </si>
  <si>
    <t>评分标准</t>
  </si>
  <si>
    <t>年初目标值</t>
  </si>
  <si>
    <t>实际完成值</t>
  </si>
  <si>
    <t>得分</t>
  </si>
  <si>
    <t>指标值偏差率</t>
  </si>
  <si>
    <t>备注</t>
  </si>
  <si>
    <t>预算管理</t>
  </si>
  <si>
    <t>预算执行</t>
  </si>
  <si>
    <t>预算执行率</t>
  </si>
  <si>
    <t xml:space="preserve">预算执行率=全年执行数/预算数×100%。
</t>
  </si>
  <si>
    <t>得分按执行率*指标权重记分</t>
  </si>
  <si>
    <t>预算调整率</t>
  </si>
  <si>
    <t>预算调整率=（预算调整数/预算数）×100%。</t>
  </si>
  <si>
    <t>预算调整率绝对值≤5%，得10分。
预算调整率绝对值＞5%的，每增加0.1个百分点扣0.1分，扣完为止。</t>
  </si>
  <si>
    <t>≤5%</t>
  </si>
  <si>
    <t>目标1：保“红线”</t>
  </si>
  <si>
    <t>产出指标</t>
  </si>
  <si>
    <t>数量指标</t>
  </si>
  <si>
    <t>土地整治建设规模</t>
  </si>
  <si>
    <t>竣工验收土地整治面积</t>
  </si>
  <si>
    <r>
      <t>竣工验收土地整治面积</t>
    </r>
    <r>
      <rPr>
        <sz val="10"/>
        <rFont val="宋体"/>
        <family val="0"/>
      </rPr>
      <t>≧</t>
    </r>
    <r>
      <rPr>
        <sz val="10"/>
        <rFont val="楷体_GB2312"/>
        <family val="3"/>
      </rPr>
      <t>350万亩计5分，未达到年初目标值得分=实际完成值/年初目标值×5分。</t>
    </r>
  </si>
  <si>
    <t>350万亩</t>
  </si>
  <si>
    <t>370万亩</t>
  </si>
  <si>
    <t>质量指标</t>
  </si>
  <si>
    <t>耕地占补平衡完成率</t>
  </si>
  <si>
    <t>耕地占补平衡完成率=（当年实际完成补充耕地数/当年计划补充耕地数）*100%</t>
  </si>
  <si>
    <r>
      <t>耕地占补平衡完成率</t>
    </r>
    <r>
      <rPr>
        <sz val="10"/>
        <rFont val="宋体"/>
        <family val="0"/>
      </rPr>
      <t>≧</t>
    </r>
    <r>
      <rPr>
        <sz val="10"/>
        <rFont val="楷体_GB2312"/>
        <family val="3"/>
      </rPr>
      <t>100%计5分，未达到年初目标值得分=实际完成值/年初目标值×5分。</t>
    </r>
  </si>
  <si>
    <t>100%</t>
  </si>
  <si>
    <t>效益指标</t>
  </si>
  <si>
    <t>社会效益指标</t>
  </si>
  <si>
    <t>耕地面积</t>
  </si>
  <si>
    <t>全省耕地面积控制在国家确定红线内或高于其控制指标</t>
  </si>
  <si>
    <r>
      <t>全省耕地面积</t>
    </r>
    <r>
      <rPr>
        <sz val="10"/>
        <rFont val="宋体"/>
        <family val="0"/>
      </rPr>
      <t>≧</t>
    </r>
    <r>
      <rPr>
        <sz val="10"/>
        <rFont val="楷体_GB2312"/>
        <family val="3"/>
      </rPr>
      <t>国家下达指标7288万亩计6分，未达到年初目标值得分=实际完成值/年初目标值×6分。</t>
    </r>
  </si>
  <si>
    <t>7288万亩</t>
  </si>
  <si>
    <t>7867.90万亩</t>
  </si>
  <si>
    <t>基本农田面积</t>
  </si>
  <si>
    <t>全省基本农田面积控制在国家确定指标内或高于控制指标</t>
  </si>
  <si>
    <r>
      <t>全省基本农田面积</t>
    </r>
    <r>
      <rPr>
        <sz val="10"/>
        <rFont val="宋体"/>
        <family val="0"/>
      </rPr>
      <t>≧</t>
    </r>
    <r>
      <rPr>
        <sz val="10"/>
        <rFont val="楷体_GB2312"/>
        <family val="3"/>
      </rPr>
      <t>国家下达指标5883万亩计6分，未达到年初目标值得分=实际完成值/年初目标值×6分。</t>
    </r>
  </si>
  <si>
    <t>5883万亩</t>
  </si>
  <si>
    <t>5887.99万亩</t>
  </si>
  <si>
    <t>目标2：保发展</t>
  </si>
  <si>
    <t>可用地空间</t>
  </si>
  <si>
    <t>用地指标总量。即全省建设可用地总面积，为我省未来发展提供用地空间支撑。</t>
  </si>
  <si>
    <t>全省建设可用地总面积确保重点项目用地应保尽保计5分，未达到年初目标值得分=实际完成值/年初目标值×5分。</t>
  </si>
  <si>
    <t>3万公顷</t>
  </si>
  <si>
    <t>7.74万公顷</t>
  </si>
  <si>
    <t>新发现矿产地</t>
  </si>
  <si>
    <t>国土资源调查及地质勘查新增查明矿产地数量</t>
  </si>
  <si>
    <r>
      <t>国土资源调查及地质勘查新增查明矿产地数量</t>
    </r>
    <r>
      <rPr>
        <sz val="10"/>
        <rFont val="宋体"/>
        <family val="0"/>
      </rPr>
      <t>≧</t>
    </r>
    <r>
      <rPr>
        <sz val="10"/>
        <rFont val="仿宋_GB2312"/>
        <family val="3"/>
      </rPr>
      <t>大型1处,中小型8处计10分，未达到年初目标值得分=实际完成值/年初目标值×10分。</t>
    </r>
  </si>
  <si>
    <t>大型1处,中小型8处</t>
  </si>
  <si>
    <t>新增查明矿产地大型4处，中小型16处</t>
  </si>
  <si>
    <t>时效指标</t>
  </si>
  <si>
    <t>重大事项办结率</t>
  </si>
  <si>
    <t>部门年度重大事项实际完成数与交办或下达数的比率。全面完成省委、省政府及国土资源部交办的重点工作；省人大转办的议案、省政协转办的提案。</t>
  </si>
  <si>
    <r>
      <t>重大事项办结率</t>
    </r>
    <r>
      <rPr>
        <sz val="10"/>
        <rFont val="宋体"/>
        <family val="0"/>
      </rPr>
      <t>≧</t>
    </r>
    <r>
      <rPr>
        <sz val="10"/>
        <rFont val="楷体_GB2312"/>
        <family val="3"/>
      </rPr>
      <t>100%计5分，未达到年初目标值得分=实际完成值/年初目标值×5分。</t>
    </r>
  </si>
  <si>
    <t>经济效益指标</t>
  </si>
  <si>
    <t>省级各项规费征收</t>
  </si>
  <si>
    <r>
      <t>省级各项规费征收</t>
    </r>
    <r>
      <rPr>
        <sz val="10"/>
        <rFont val="宋体"/>
        <family val="0"/>
      </rPr>
      <t>≧</t>
    </r>
    <r>
      <rPr>
        <sz val="10"/>
        <rFont val="楷体_GB2312"/>
        <family val="3"/>
      </rPr>
      <t>40亿元计6分，未达到年初目标值得分=实际完成值/年初目标值×6分。</t>
    </r>
  </si>
  <si>
    <t>40亿元</t>
  </si>
  <si>
    <t>40.88亿无</t>
  </si>
  <si>
    <t>目标3：保权益</t>
  </si>
  <si>
    <t>县（市、区）不动产登记信息平台接入国家级平台完成率</t>
  </si>
  <si>
    <t>县（市区）不动产登记信息平台接入国家级平台完成率=（县不动产登记信息平台数量/接入国家级平台数量）*100%</t>
  </si>
  <si>
    <r>
      <t>县（市区）不动产登记信息平台接入国家级平台完成率</t>
    </r>
    <r>
      <rPr>
        <sz val="10"/>
        <rFont val="宋体"/>
        <family val="0"/>
      </rPr>
      <t>≧</t>
    </r>
    <r>
      <rPr>
        <sz val="10"/>
        <rFont val="仿宋_GB2312"/>
        <family val="3"/>
      </rPr>
      <t>100%计10分，未达到年初目标值得分=实际完成值/年初目标值×10分。</t>
    </r>
  </si>
  <si>
    <t>信访量</t>
  </si>
  <si>
    <t>年处理信访事项数量</t>
  </si>
  <si>
    <r>
      <t>年处理信访事项数量</t>
    </r>
    <r>
      <rPr>
        <sz val="10"/>
        <rFont val="宋体"/>
        <family val="0"/>
      </rPr>
      <t>≦</t>
    </r>
    <r>
      <rPr>
        <sz val="10"/>
        <rFont val="楷体_GB2312"/>
        <family val="3"/>
      </rPr>
      <t>1000件计5分；未达到年初目标值得分=年初目标值/实际完成值×5分。</t>
    </r>
  </si>
  <si>
    <r>
      <t>≦</t>
    </r>
    <r>
      <rPr>
        <sz val="10"/>
        <rFont val="楷体_GB2312"/>
        <family val="3"/>
      </rPr>
      <t>1000件/年</t>
    </r>
  </si>
  <si>
    <t>1549件</t>
  </si>
  <si>
    <t>地质灾害预报准确度</t>
  </si>
  <si>
    <t>地质灾害预报准确率=（准确预报地灾数/发布地质灾害气象风险预警次数）*100%</t>
  </si>
  <si>
    <r>
      <t>地质灾害预报准确率</t>
    </r>
    <r>
      <rPr>
        <sz val="10"/>
        <rFont val="宋体"/>
        <family val="0"/>
      </rPr>
      <t>≧</t>
    </r>
    <r>
      <rPr>
        <sz val="10"/>
        <rFont val="楷体_GB2312"/>
        <family val="3"/>
      </rPr>
      <t>30%计5分，未达到年初目标值得分=实际完成值/年初目标值×5分。</t>
    </r>
  </si>
  <si>
    <t>30%</t>
  </si>
  <si>
    <t xml:space="preserve">社会效益指标 </t>
  </si>
  <si>
    <t>违法用地下降率（违法占耕比）</t>
  </si>
  <si>
    <t>违法占耕比=（违法占用耕地面积/新增建设用地总面积）*100%</t>
  </si>
  <si>
    <t>违法占耕比≤5%计6分，未达到年初目标值得分=实际完成值/年初目标值×6分。</t>
  </si>
  <si>
    <r>
      <t>≦</t>
    </r>
    <r>
      <rPr>
        <sz val="10"/>
        <rFont val="楷体_GB2312"/>
        <family val="3"/>
      </rPr>
      <t>5%</t>
    </r>
  </si>
  <si>
    <t>重点地区人员零死亡</t>
  </si>
  <si>
    <t>省级重点监测督办点和三峡库区规划重点防治点等重点地区不因地灾造成人员死亡</t>
  </si>
  <si>
    <t>省级重点监测督办点和三峡库区规划重点防治点等重点地区不因地灾造成人员死亡计6分，否则计0分。</t>
  </si>
  <si>
    <t>零死亡</t>
  </si>
  <si>
    <t>约束性指标</t>
  </si>
  <si>
    <t>资金管理</t>
  </si>
  <si>
    <t>资金管理合规性</t>
  </si>
  <si>
    <t>—</t>
  </si>
  <si>
    <t>1.是否制定专项资金管理办法并遵照执行；
2.是否符合部门预算批复的用途；
3.资金整合使用是否符合相关规定，是否有规范的审批程序。</t>
  </si>
  <si>
    <t>不设权重，酌情扣分，如出现审计等部门重点披露的问题，或造成重大不良社会影响，评价总得分不得超过70分。</t>
  </si>
  <si>
    <t>（负数）</t>
  </si>
  <si>
    <t>1.预算调整率指标不包括中央专款调整。
2.产出和效果原则上以人大年初批复的绩效目标为基础进行评价，如有调整请在备注栏说明。
3.指标说明相关内容：定性指标的评价要点，定量指标的指标实现值计算公式、数据口径，由各单位完善。
4.子目标根据重要程度赋权，子目标中产出指标与效益指标的权重比为5：4。
5.计分规则：（1）满分100分制，不设置附加分。（2）得分一档最高不能超过该指标分值上限。（3）定性指标根据指标完成情况分为：达成预期指标、部分达成预期指标并具有一定效果、未达成预期指标且效果较差三档，分别按照该指标对应权重区间 100-80%（含 ），80-50%（含），50-0%合理确定分值。（4）定量指标若为正向指标（即目标值为≥*），则得分计算方法为：实际完成值/年初目标值*该指标权重，若为反向指标（即目标值为≤*），则得分计算方法为：年初目标值/实际完成值*该指标权重。（5）约束性指标以负数记分。
6.指标值偏差率=（实际完成值-预期目标值）/预期目标值。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</si>
</sst>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8">
    <font>
      <sz val="12"/>
      <name val="宋体"/>
      <family val="0"/>
    </font>
    <font>
      <sz val="12"/>
      <name val="黑体"/>
      <family val="3"/>
    </font>
    <font>
      <sz val="18"/>
      <name val="方正小标宋简体"/>
      <family val="0"/>
    </font>
    <font>
      <sz val="12"/>
      <name val="仿宋_GB2312"/>
      <family val="3"/>
    </font>
    <font>
      <sz val="10"/>
      <name val="仿宋_GB2312"/>
      <family val="3"/>
    </font>
    <font>
      <b/>
      <sz val="10"/>
      <name val="楷体_GB2312"/>
      <family val="3"/>
    </font>
    <font>
      <sz val="10"/>
      <name val="楷体_GB2312"/>
      <family val="3"/>
    </font>
    <font>
      <sz val="10"/>
      <name val="宋体"/>
      <family val="0"/>
    </font>
    <font>
      <sz val="10"/>
      <color indexed="10"/>
      <name val="宋体"/>
      <family val="0"/>
    </font>
    <font>
      <sz val="12"/>
      <color indexed="10"/>
      <name val="宋体"/>
      <family val="0"/>
    </font>
    <font>
      <u val="single"/>
      <sz val="12"/>
      <color indexed="36"/>
      <name val="宋体"/>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2"/>
      <color indexed="12"/>
      <name val="宋体"/>
      <family val="0"/>
    </font>
    <font>
      <sz val="11"/>
      <color indexed="19"/>
      <name val="宋体"/>
      <family val="0"/>
    </font>
    <font>
      <b/>
      <sz val="11"/>
      <color indexed="62"/>
      <name val="宋体"/>
      <family val="0"/>
    </font>
    <font>
      <sz val="11"/>
      <color indexed="10"/>
      <name val="宋体"/>
      <family val="0"/>
    </font>
    <font>
      <b/>
      <sz val="11"/>
      <color indexed="53"/>
      <name val="宋体"/>
      <family val="0"/>
    </font>
    <font>
      <b/>
      <sz val="18"/>
      <color indexed="62"/>
      <name val="宋体"/>
      <family val="0"/>
    </font>
    <font>
      <b/>
      <sz val="11"/>
      <color indexed="42"/>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2" fillId="9" borderId="0" applyNumberFormat="0" applyBorder="0" applyAlignment="0" applyProtection="0"/>
    <xf numFmtId="0" fontId="33" fillId="0" borderId="5" applyNumberFormat="0" applyFill="0" applyAlignment="0" applyProtection="0"/>
    <xf numFmtId="0" fontId="32"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55">
    <xf numFmtId="0" fontId="0" fillId="0" borderId="0" xfId="0"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textRotation="255"/>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9" fontId="6" fillId="0" borderId="10" xfId="0" applyNumberFormat="1" applyFont="1" applyFill="1" applyBorder="1" applyAlignment="1">
      <alignment horizontal="center" vertical="center" wrapText="1"/>
    </xf>
    <xf numFmtId="10" fontId="6" fillId="0" borderId="10" xfId="25"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9" fontId="6"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9" fontId="6" fillId="0" borderId="10" xfId="0" applyNumberFormat="1" applyFont="1" applyFill="1" applyBorder="1" applyAlignment="1">
      <alignment horizontal="center" vertical="center"/>
    </xf>
    <xf numFmtId="0" fontId="6" fillId="0" borderId="10" xfId="0" applyFont="1" applyFill="1" applyBorder="1" applyAlignment="1">
      <alignment vertical="center" wrapText="1"/>
    </xf>
    <xf numFmtId="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textRotation="255"/>
    </xf>
    <xf numFmtId="0" fontId="6" fillId="0" borderId="10" xfId="0" applyFont="1" applyFill="1" applyBorder="1" applyAlignment="1">
      <alignment horizontal="center" vertical="center" textRotation="255"/>
    </xf>
    <xf numFmtId="0" fontId="6" fillId="0" borderId="10" xfId="0" applyFont="1" applyFill="1" applyBorder="1" applyAlignment="1">
      <alignment horizontal="left" vertical="center" wrapText="1"/>
    </xf>
    <xf numFmtId="0" fontId="7" fillId="0" borderId="0" xfId="0" applyFont="1" applyFill="1" applyAlignment="1">
      <alignment horizontal="center" vertical="center"/>
    </xf>
    <xf numFmtId="43" fontId="4" fillId="0" borderId="0" xfId="22" applyFont="1" applyFill="1" applyAlignment="1">
      <alignment vertical="center"/>
    </xf>
    <xf numFmtId="0" fontId="5"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0" fontId="46" fillId="0" borderId="0" xfId="0" applyFont="1" applyFill="1" applyBorder="1" applyAlignment="1">
      <alignment horizontal="center" vertical="center" wrapText="1"/>
    </xf>
    <xf numFmtId="0" fontId="6" fillId="0" borderId="10" xfId="0" applyFont="1" applyFill="1" applyBorder="1" applyAlignment="1">
      <alignment horizontal="left" vertical="center"/>
    </xf>
    <xf numFmtId="0" fontId="7" fillId="0" borderId="0" xfId="0" applyFont="1" applyFill="1" applyAlignment="1">
      <alignment horizontal="center" vertical="center" wrapText="1"/>
    </xf>
    <xf numFmtId="43" fontId="0" fillId="0" borderId="0" xfId="22" applyFont="1" applyFill="1" applyBorder="1" applyAlignment="1">
      <alignment horizontal="center" vertical="center"/>
    </xf>
    <xf numFmtId="0" fontId="7"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6" fillId="0" borderId="10" xfId="0" applyFont="1" applyFill="1" applyBorder="1" applyAlignment="1">
      <alignment horizontal="left" vertical="center" wrapText="1"/>
    </xf>
    <xf numFmtId="177" fontId="6"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xf>
    <xf numFmtId="43" fontId="6" fillId="0" borderId="10" xfId="22"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2"/>
  <sheetViews>
    <sheetView tabSelected="1" workbookViewId="0" topLeftCell="A4">
      <selection activeCell="K18" sqref="K18"/>
    </sheetView>
  </sheetViews>
  <sheetFormatPr defaultColWidth="9.00390625" defaultRowHeight="14.25"/>
  <cols>
    <col min="1" max="1" width="4.375" style="5" customWidth="1"/>
    <col min="2" max="2" width="4.75390625" style="5" customWidth="1"/>
    <col min="3" max="3" width="9.625" style="5" customWidth="1"/>
    <col min="4" max="4" width="3.125" style="6" customWidth="1"/>
    <col min="5" max="5" width="22.125" style="5" customWidth="1"/>
    <col min="6" max="6" width="20.125" style="5" customWidth="1"/>
    <col min="7" max="7" width="6.875" style="7" customWidth="1"/>
    <col min="8" max="8" width="7.75390625" style="5" customWidth="1"/>
    <col min="9" max="9" width="6.625" style="7" customWidth="1"/>
    <col min="10" max="10" width="6.75390625" style="7" customWidth="1"/>
    <col min="11" max="11" width="9.875" style="5" customWidth="1"/>
    <col min="12" max="12" width="12.625" style="5" bestFit="1" customWidth="1"/>
    <col min="13" max="13" width="21.00390625" style="5" customWidth="1"/>
    <col min="14" max="16384" width="9.00390625" style="5" customWidth="1"/>
  </cols>
  <sheetData>
    <row r="1" ht="14.25">
      <c r="A1" s="8"/>
    </row>
    <row r="2" spans="1:11" ht="44.25" customHeight="1">
      <c r="A2" s="9" t="s">
        <v>0</v>
      </c>
      <c r="B2" s="9"/>
      <c r="C2" s="9"/>
      <c r="D2" s="9"/>
      <c r="E2" s="9"/>
      <c r="F2" s="9"/>
      <c r="G2" s="9"/>
      <c r="H2" s="9"/>
      <c r="I2" s="9"/>
      <c r="J2" s="9"/>
      <c r="K2" s="9"/>
    </row>
    <row r="3" spans="1:11" s="1" customFormat="1" ht="33.75" customHeight="1">
      <c r="A3" s="10" t="s">
        <v>1</v>
      </c>
      <c r="B3" s="10"/>
      <c r="C3" s="10"/>
      <c r="D3" s="11"/>
      <c r="E3" s="10"/>
      <c r="F3" s="12" t="s">
        <v>2</v>
      </c>
      <c r="G3" s="12"/>
      <c r="H3" s="13"/>
      <c r="I3" s="13"/>
      <c r="J3" s="13" t="s">
        <v>3</v>
      </c>
      <c r="K3" s="41">
        <f>I9+I10+I12+I13+I14+I15+I17+I18+I19+I20+I22+I23+I24+I25+I26</f>
        <v>97.38823732244491</v>
      </c>
    </row>
    <row r="4" spans="1:11" ht="20.25" customHeight="1">
      <c r="A4" s="14" t="s">
        <v>4</v>
      </c>
      <c r="B4" s="14"/>
      <c r="C4" s="15" t="s">
        <v>5</v>
      </c>
      <c r="D4" s="15"/>
      <c r="E4" s="15"/>
      <c r="F4" s="15"/>
      <c r="G4" s="14" t="s">
        <v>6</v>
      </c>
      <c r="H4" s="14"/>
      <c r="I4" s="14"/>
      <c r="J4" s="15" t="s">
        <v>7</v>
      </c>
      <c r="K4" s="15"/>
    </row>
    <row r="5" spans="1:11" ht="21.75" customHeight="1">
      <c r="A5" s="14" t="s">
        <v>8</v>
      </c>
      <c r="B5" s="14"/>
      <c r="C5" s="14" t="s">
        <v>9</v>
      </c>
      <c r="D5" s="14"/>
      <c r="E5" s="14"/>
      <c r="F5" s="14">
        <v>35046.32</v>
      </c>
      <c r="G5" s="14" t="s">
        <v>10</v>
      </c>
      <c r="H5" s="14"/>
      <c r="I5" s="14"/>
      <c r="J5" s="15">
        <v>32103.65</v>
      </c>
      <c r="K5" s="15"/>
    </row>
    <row r="6" spans="1:11" ht="33" customHeight="1">
      <c r="A6" s="14"/>
      <c r="B6" s="14"/>
      <c r="C6" s="14" t="s">
        <v>11</v>
      </c>
      <c r="D6" s="14"/>
      <c r="E6" s="14"/>
      <c r="F6" s="14">
        <v>31488.93</v>
      </c>
      <c r="G6" s="14" t="s">
        <v>12</v>
      </c>
      <c r="H6" s="16"/>
      <c r="I6" s="14"/>
      <c r="J6" s="15">
        <v>30221.03</v>
      </c>
      <c r="K6" s="15"/>
    </row>
    <row r="7" spans="1:11" ht="29.25" customHeight="1">
      <c r="A7" s="14"/>
      <c r="B7" s="14"/>
      <c r="C7" s="14" t="s">
        <v>13</v>
      </c>
      <c r="D7" s="14"/>
      <c r="E7" s="14"/>
      <c r="F7" s="16"/>
      <c r="G7" s="14" t="s">
        <v>14</v>
      </c>
      <c r="H7" s="16"/>
      <c r="I7" s="14"/>
      <c r="J7" s="15"/>
      <c r="K7" s="15"/>
    </row>
    <row r="8" spans="1:11" ht="39.75" customHeight="1">
      <c r="A8" s="17" t="s">
        <v>15</v>
      </c>
      <c r="B8" s="17" t="s">
        <v>16</v>
      </c>
      <c r="C8" s="17" t="s">
        <v>17</v>
      </c>
      <c r="D8" s="17" t="s">
        <v>18</v>
      </c>
      <c r="E8" s="17" t="s">
        <v>19</v>
      </c>
      <c r="F8" s="17" t="s">
        <v>20</v>
      </c>
      <c r="G8" s="17" t="s">
        <v>21</v>
      </c>
      <c r="H8" s="17" t="s">
        <v>22</v>
      </c>
      <c r="I8" s="17" t="s">
        <v>23</v>
      </c>
      <c r="J8" s="17" t="s">
        <v>24</v>
      </c>
      <c r="K8" s="42" t="s">
        <v>25</v>
      </c>
    </row>
    <row r="9" spans="1:11" ht="40.5" customHeight="1">
      <c r="A9" s="18" t="s">
        <v>26</v>
      </c>
      <c r="B9" s="19" t="s">
        <v>27</v>
      </c>
      <c r="C9" s="20" t="s">
        <v>28</v>
      </c>
      <c r="D9" s="19">
        <v>10</v>
      </c>
      <c r="E9" s="21" t="s">
        <v>29</v>
      </c>
      <c r="F9" s="21" t="s">
        <v>30</v>
      </c>
      <c r="G9" s="22">
        <v>1</v>
      </c>
      <c r="H9" s="23">
        <f>J5/F5</f>
        <v>0.916034836182515</v>
      </c>
      <c r="I9" s="43">
        <f>H9*D9</f>
        <v>9.16034836182515</v>
      </c>
      <c r="J9" s="23">
        <f>(J5-F5)/F5</f>
        <v>-0.08396516381748492</v>
      </c>
      <c r="K9" s="26"/>
    </row>
    <row r="10" spans="1:11" ht="66" customHeight="1">
      <c r="A10" s="18"/>
      <c r="B10" s="19"/>
      <c r="C10" s="20" t="s">
        <v>31</v>
      </c>
      <c r="D10" s="19">
        <v>10</v>
      </c>
      <c r="E10" s="21" t="s">
        <v>32</v>
      </c>
      <c r="F10" s="21" t="s">
        <v>33</v>
      </c>
      <c r="G10" s="19" t="s">
        <v>34</v>
      </c>
      <c r="H10" s="23">
        <v>0.0196</v>
      </c>
      <c r="I10" s="44">
        <v>10</v>
      </c>
      <c r="J10" s="23"/>
      <c r="K10" s="26"/>
    </row>
    <row r="11" spans="1:11" s="2" customFormat="1" ht="21.75" customHeight="1">
      <c r="A11" s="20" t="s">
        <v>35</v>
      </c>
      <c r="B11" s="20"/>
      <c r="C11" s="20"/>
      <c r="D11" s="19"/>
      <c r="E11" s="20"/>
      <c r="F11" s="20"/>
      <c r="G11" s="19"/>
      <c r="H11" s="20"/>
      <c r="I11" s="19"/>
      <c r="J11" s="19"/>
      <c r="K11" s="20"/>
    </row>
    <row r="12" spans="1:13" s="2" customFormat="1" ht="102" customHeight="1">
      <c r="A12" s="24" t="s">
        <v>36</v>
      </c>
      <c r="B12" s="20" t="s">
        <v>37</v>
      </c>
      <c r="C12" s="19" t="s">
        <v>38</v>
      </c>
      <c r="D12" s="19">
        <v>5</v>
      </c>
      <c r="E12" s="20" t="s">
        <v>39</v>
      </c>
      <c r="F12" s="21" t="s">
        <v>40</v>
      </c>
      <c r="G12" s="25" t="s">
        <v>41</v>
      </c>
      <c r="H12" s="26" t="s">
        <v>42</v>
      </c>
      <c r="I12" s="44">
        <f>D12</f>
        <v>5</v>
      </c>
      <c r="J12" s="23">
        <f>20/350</f>
        <v>0.05714285714285714</v>
      </c>
      <c r="K12" s="20"/>
      <c r="M12" s="45"/>
    </row>
    <row r="13" spans="1:11" s="2" customFormat="1" ht="67.5" customHeight="1">
      <c r="A13" s="24"/>
      <c r="B13" s="20" t="s">
        <v>43</v>
      </c>
      <c r="C13" s="19" t="s">
        <v>44</v>
      </c>
      <c r="D13" s="19">
        <v>5</v>
      </c>
      <c r="E13" s="20" t="s">
        <v>45</v>
      </c>
      <c r="F13" s="21" t="s">
        <v>46</v>
      </c>
      <c r="G13" s="25" t="s">
        <v>47</v>
      </c>
      <c r="H13" s="27">
        <v>1</v>
      </c>
      <c r="I13" s="25">
        <f>D13*H13</f>
        <v>5</v>
      </c>
      <c r="J13" s="22">
        <v>0</v>
      </c>
      <c r="K13" s="46"/>
    </row>
    <row r="14" spans="1:13" s="2" customFormat="1" ht="99" customHeight="1">
      <c r="A14" s="24" t="s">
        <v>48</v>
      </c>
      <c r="B14" s="24" t="s">
        <v>49</v>
      </c>
      <c r="C14" s="20" t="s">
        <v>50</v>
      </c>
      <c r="D14" s="19">
        <v>6</v>
      </c>
      <c r="E14" s="20" t="s">
        <v>51</v>
      </c>
      <c r="F14" s="20" t="s">
        <v>52</v>
      </c>
      <c r="G14" s="19" t="s">
        <v>53</v>
      </c>
      <c r="H14" s="19" t="s">
        <v>54</v>
      </c>
      <c r="I14" s="19">
        <f>D14</f>
        <v>6</v>
      </c>
      <c r="J14" s="23">
        <f>(7867.9-7288)/7288</f>
        <v>0.0795691547749725</v>
      </c>
      <c r="K14" s="20"/>
      <c r="L14" s="47"/>
      <c r="M14" s="48"/>
    </row>
    <row r="15" spans="1:13" s="2" customFormat="1" ht="111.75" customHeight="1">
      <c r="A15" s="24"/>
      <c r="B15" s="24"/>
      <c r="C15" s="20" t="s">
        <v>55</v>
      </c>
      <c r="D15" s="19">
        <v>6</v>
      </c>
      <c r="E15" s="20" t="s">
        <v>56</v>
      </c>
      <c r="F15" s="20" t="s">
        <v>57</v>
      </c>
      <c r="G15" s="19" t="s">
        <v>58</v>
      </c>
      <c r="H15" s="19" t="s">
        <v>59</v>
      </c>
      <c r="I15" s="19">
        <f>D15</f>
        <v>6</v>
      </c>
      <c r="J15" s="23">
        <f>(5887.99-5883)/5883</f>
        <v>0.000848206697263264</v>
      </c>
      <c r="K15" s="20"/>
      <c r="L15" s="47"/>
      <c r="M15" s="49"/>
    </row>
    <row r="16" spans="1:11" s="3" customFormat="1" ht="27.75" customHeight="1">
      <c r="A16" s="20" t="s">
        <v>60</v>
      </c>
      <c r="B16" s="20"/>
      <c r="C16" s="20"/>
      <c r="D16" s="19"/>
      <c r="E16" s="20"/>
      <c r="F16" s="20"/>
      <c r="G16" s="19"/>
      <c r="H16" s="20"/>
      <c r="I16" s="19"/>
      <c r="J16" s="19"/>
      <c r="K16" s="20"/>
    </row>
    <row r="17" spans="1:12" s="3" customFormat="1" ht="70.5" customHeight="1">
      <c r="A17" s="24" t="s">
        <v>36</v>
      </c>
      <c r="B17" s="24" t="s">
        <v>37</v>
      </c>
      <c r="C17" s="20" t="s">
        <v>61</v>
      </c>
      <c r="D17" s="19">
        <v>5</v>
      </c>
      <c r="E17" s="20" t="s">
        <v>62</v>
      </c>
      <c r="F17" s="20" t="s">
        <v>63</v>
      </c>
      <c r="G17" s="19" t="s">
        <v>64</v>
      </c>
      <c r="H17" s="20" t="s">
        <v>65</v>
      </c>
      <c r="I17" s="19">
        <f>D17</f>
        <v>5</v>
      </c>
      <c r="J17" s="23">
        <f>(7.74-3)/3</f>
        <v>1.58</v>
      </c>
      <c r="K17" s="20"/>
      <c r="L17" s="50"/>
    </row>
    <row r="18" spans="1:11" s="3" customFormat="1" ht="81" customHeight="1">
      <c r="A18" s="24"/>
      <c r="B18" s="24"/>
      <c r="C18" s="28" t="s">
        <v>66</v>
      </c>
      <c r="D18" s="29">
        <v>10</v>
      </c>
      <c r="E18" s="28" t="s">
        <v>67</v>
      </c>
      <c r="F18" s="30" t="s">
        <v>68</v>
      </c>
      <c r="G18" s="19" t="s">
        <v>69</v>
      </c>
      <c r="H18" s="20" t="s">
        <v>70</v>
      </c>
      <c r="I18" s="19">
        <f>D18</f>
        <v>10</v>
      </c>
      <c r="J18" s="23">
        <f>(20-9)/9</f>
        <v>1.2222222222222223</v>
      </c>
      <c r="K18" s="51"/>
    </row>
    <row r="19" spans="1:11" s="3" customFormat="1" ht="78.75" customHeight="1">
      <c r="A19" s="24"/>
      <c r="B19" s="19" t="s">
        <v>71</v>
      </c>
      <c r="C19" s="19" t="s">
        <v>72</v>
      </c>
      <c r="D19" s="19">
        <v>5</v>
      </c>
      <c r="E19" s="20" t="s">
        <v>73</v>
      </c>
      <c r="F19" s="21" t="s">
        <v>74</v>
      </c>
      <c r="G19" s="31" t="s">
        <v>47</v>
      </c>
      <c r="H19" s="32">
        <v>1</v>
      </c>
      <c r="I19" s="31">
        <f>D19</f>
        <v>5</v>
      </c>
      <c r="J19" s="22">
        <v>0</v>
      </c>
      <c r="K19" s="46"/>
    </row>
    <row r="20" spans="1:11" s="3" customFormat="1" ht="66" customHeight="1">
      <c r="A20" s="33" t="s">
        <v>48</v>
      </c>
      <c r="B20" s="33" t="s">
        <v>75</v>
      </c>
      <c r="C20" s="20" t="s">
        <v>76</v>
      </c>
      <c r="D20" s="19">
        <v>6</v>
      </c>
      <c r="E20" s="20" t="s">
        <v>76</v>
      </c>
      <c r="F20" s="20" t="s">
        <v>77</v>
      </c>
      <c r="G20" s="19" t="s">
        <v>78</v>
      </c>
      <c r="H20" s="19" t="s">
        <v>79</v>
      </c>
      <c r="I20" s="52">
        <f>D20</f>
        <v>6</v>
      </c>
      <c r="J20" s="23">
        <f>0.88/40</f>
        <v>0.022</v>
      </c>
      <c r="K20" s="53"/>
    </row>
    <row r="21" spans="1:11" s="3" customFormat="1" ht="27.75" customHeight="1">
      <c r="A21" s="20" t="s">
        <v>80</v>
      </c>
      <c r="B21" s="20"/>
      <c r="C21" s="20"/>
      <c r="D21" s="19"/>
      <c r="E21" s="20"/>
      <c r="F21" s="20"/>
      <c r="G21" s="19"/>
      <c r="H21" s="20"/>
      <c r="I21" s="19"/>
      <c r="J21" s="19"/>
      <c r="K21" s="20"/>
    </row>
    <row r="22" spans="1:11" s="3" customFormat="1" ht="78.75" customHeight="1">
      <c r="A22" s="24" t="s">
        <v>36</v>
      </c>
      <c r="B22" s="24" t="s">
        <v>37</v>
      </c>
      <c r="C22" s="28" t="s">
        <v>81</v>
      </c>
      <c r="D22" s="29">
        <v>10</v>
      </c>
      <c r="E22" s="28" t="s">
        <v>82</v>
      </c>
      <c r="F22" s="28" t="s">
        <v>83</v>
      </c>
      <c r="G22" s="34">
        <v>1</v>
      </c>
      <c r="H22" s="34">
        <v>1</v>
      </c>
      <c r="I22" s="19">
        <f>D22</f>
        <v>10</v>
      </c>
      <c r="J22" s="22">
        <v>0</v>
      </c>
      <c r="K22" s="51"/>
    </row>
    <row r="23" spans="1:11" s="3" customFormat="1" ht="69" customHeight="1">
      <c r="A23" s="24"/>
      <c r="B23" s="24"/>
      <c r="C23" s="20" t="s">
        <v>84</v>
      </c>
      <c r="D23" s="19">
        <v>5</v>
      </c>
      <c r="E23" s="20" t="s">
        <v>85</v>
      </c>
      <c r="F23" s="20" t="s">
        <v>86</v>
      </c>
      <c r="G23" s="35" t="s">
        <v>87</v>
      </c>
      <c r="H23" s="19" t="s">
        <v>88</v>
      </c>
      <c r="I23" s="54">
        <f>5*1000/1549</f>
        <v>3.2278889606197545</v>
      </c>
      <c r="J23" s="23">
        <f>549/1000</f>
        <v>0.549</v>
      </c>
      <c r="K23" s="20"/>
    </row>
    <row r="24" spans="1:11" s="3" customFormat="1" ht="60" customHeight="1">
      <c r="A24" s="24"/>
      <c r="B24" s="20" t="s">
        <v>43</v>
      </c>
      <c r="C24" s="20" t="s">
        <v>89</v>
      </c>
      <c r="D24" s="19">
        <v>5</v>
      </c>
      <c r="E24" s="20" t="s">
        <v>90</v>
      </c>
      <c r="F24" s="20" t="s">
        <v>91</v>
      </c>
      <c r="G24" s="19" t="s">
        <v>92</v>
      </c>
      <c r="H24" s="23">
        <f>69/109</f>
        <v>0.6330275229357798</v>
      </c>
      <c r="I24" s="19">
        <f>D24</f>
        <v>5</v>
      </c>
      <c r="J24" s="23">
        <f>(H24-G24)/G24</f>
        <v>1.110091743119266</v>
      </c>
      <c r="K24" s="20"/>
    </row>
    <row r="25" spans="1:11" s="3" customFormat="1" ht="64.5" customHeight="1">
      <c r="A25" s="24" t="s">
        <v>48</v>
      </c>
      <c r="B25" s="24" t="s">
        <v>93</v>
      </c>
      <c r="C25" s="20" t="s">
        <v>94</v>
      </c>
      <c r="D25" s="19">
        <v>6</v>
      </c>
      <c r="E25" s="28" t="s">
        <v>95</v>
      </c>
      <c r="F25" s="28" t="s">
        <v>96</v>
      </c>
      <c r="G25" s="35" t="s">
        <v>97</v>
      </c>
      <c r="H25" s="36">
        <v>0.0489</v>
      </c>
      <c r="I25" s="19">
        <f>D25</f>
        <v>6</v>
      </c>
      <c r="J25" s="23">
        <f>(H25-5%)/5%</f>
        <v>-0.022000000000000075</v>
      </c>
      <c r="K25" s="20"/>
    </row>
    <row r="26" spans="1:11" s="3" customFormat="1" ht="75.75" customHeight="1">
      <c r="A26" s="24"/>
      <c r="B26" s="24"/>
      <c r="C26" s="19" t="s">
        <v>98</v>
      </c>
      <c r="D26" s="19">
        <v>6</v>
      </c>
      <c r="E26" s="20" t="s">
        <v>99</v>
      </c>
      <c r="F26" s="21" t="s">
        <v>100</v>
      </c>
      <c r="G26" s="31" t="s">
        <v>101</v>
      </c>
      <c r="H26" s="31" t="s">
        <v>101</v>
      </c>
      <c r="I26" s="31">
        <f>D26</f>
        <v>6</v>
      </c>
      <c r="J26" s="22">
        <v>0</v>
      </c>
      <c r="K26" s="46"/>
    </row>
    <row r="27" spans="1:11" s="4" customFormat="1" ht="87" customHeight="1">
      <c r="A27" s="37" t="s">
        <v>102</v>
      </c>
      <c r="B27" s="38" t="s">
        <v>103</v>
      </c>
      <c r="C27" s="19" t="s">
        <v>104</v>
      </c>
      <c r="D27" s="19" t="s">
        <v>105</v>
      </c>
      <c r="E27" s="21" t="s">
        <v>106</v>
      </c>
      <c r="F27" s="21" t="s">
        <v>107</v>
      </c>
      <c r="G27" s="19" t="s">
        <v>105</v>
      </c>
      <c r="H27" s="19" t="s">
        <v>105</v>
      </c>
      <c r="I27" s="19" t="s">
        <v>108</v>
      </c>
      <c r="J27" s="19" t="s">
        <v>105</v>
      </c>
      <c r="K27" s="19"/>
    </row>
    <row r="28" spans="1:11" ht="124.5" customHeight="1">
      <c r="A28" s="39" t="s">
        <v>109</v>
      </c>
      <c r="B28" s="39"/>
      <c r="C28" s="39"/>
      <c r="D28" s="26"/>
      <c r="E28" s="39"/>
      <c r="F28" s="39"/>
      <c r="G28" s="26"/>
      <c r="H28" s="39"/>
      <c r="I28" s="26"/>
      <c r="J28" s="26"/>
      <c r="K28" s="39"/>
    </row>
    <row r="30" ht="14.25" hidden="1">
      <c r="D30" s="40">
        <f>D9+D10+D12+D13+D14+D15+D17+D18+D19+D20+D22+D23+D24+D25+D26</f>
        <v>100</v>
      </c>
    </row>
    <row r="32" ht="14.25">
      <c r="D32" s="40"/>
    </row>
  </sheetData>
  <sheetProtection/>
  <mergeCells count="34">
    <mergeCell ref="A2:K2"/>
    <mergeCell ref="A3:E3"/>
    <mergeCell ref="F3:G3"/>
    <mergeCell ref="A4:B4"/>
    <mergeCell ref="C4:F4"/>
    <mergeCell ref="G4:I4"/>
    <mergeCell ref="J4:K4"/>
    <mergeCell ref="C5:E5"/>
    <mergeCell ref="G5:I5"/>
    <mergeCell ref="J5:K5"/>
    <mergeCell ref="C6:E6"/>
    <mergeCell ref="G6:I6"/>
    <mergeCell ref="J6:K6"/>
    <mergeCell ref="C7:E7"/>
    <mergeCell ref="G7:I7"/>
    <mergeCell ref="J7:K7"/>
    <mergeCell ref="A11:K11"/>
    <mergeCell ref="A16:K16"/>
    <mergeCell ref="A21:K21"/>
    <mergeCell ref="A28:K28"/>
    <mergeCell ref="A9:A10"/>
    <mergeCell ref="A12:A13"/>
    <mergeCell ref="A14:A15"/>
    <mergeCell ref="A17:A19"/>
    <mergeCell ref="A22:A24"/>
    <mergeCell ref="A25:A26"/>
    <mergeCell ref="B9:B10"/>
    <mergeCell ref="B14:B15"/>
    <mergeCell ref="B17:B18"/>
    <mergeCell ref="B22:B23"/>
    <mergeCell ref="B25:B26"/>
    <mergeCell ref="L14:L15"/>
    <mergeCell ref="A5:B7"/>
  </mergeCells>
  <printOptions horizontalCentered="1"/>
  <pageMargins left="0.71" right="0.24" top="0.31" bottom="0.31" header="0.31" footer="0.31"/>
  <pageSetup fitToHeight="0"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fyy</dc:creator>
  <cp:keywords/>
  <dc:description/>
  <cp:lastModifiedBy>sea</cp:lastModifiedBy>
  <cp:lastPrinted>2018-03-13T08:20:26Z</cp:lastPrinted>
  <dcterms:created xsi:type="dcterms:W3CDTF">2017-01-05T07:03:34Z</dcterms:created>
  <dcterms:modified xsi:type="dcterms:W3CDTF">2018-08-17T01:25:04Z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